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im_VE" sheetId="1" r:id="rId4"/>
  </sheets>
</workbook>
</file>

<file path=xl/comments1.xml><?xml version="1.0" encoding="utf-8"?>
<comments xmlns="http://schemas.openxmlformats.org/spreadsheetml/2006/main">
  <authors>
    <author>Raquel</author>
  </authors>
  <commentList>
    <comment ref="F7" authorId="0">
      <text>
        <r>
          <rPr>
            <sz val="11"/>
            <color indexed="8"/>
            <rFont val="Helvetica Neue"/>
          </rPr>
          <t>Raquel:
Optar pela mais económica no período noturno</t>
        </r>
      </text>
    </comment>
    <comment ref="F17" authorId="0">
      <text>
        <r>
          <rPr>
            <sz val="11"/>
            <color indexed="8"/>
            <rFont val="Helvetica Neue"/>
          </rPr>
          <t>Raquel:
Optar pela mais económica no período noturno</t>
        </r>
      </text>
    </comment>
    <comment ref="F31" authorId="0">
      <text>
        <r>
          <rPr>
            <sz val="11"/>
            <color indexed="8"/>
            <rFont val="Helvetica Neue"/>
          </rPr>
          <t>Raquel:
Optar pela mais económica no período noturno</t>
        </r>
      </text>
    </comment>
  </commentList>
</comments>
</file>

<file path=xl/sharedStrings.xml><?xml version="1.0" encoding="utf-8"?>
<sst xmlns="http://schemas.openxmlformats.org/spreadsheetml/2006/main" uniqueCount="40">
  <si>
    <t>A sua simulação</t>
  </si>
  <si>
    <t>Gasóleo</t>
  </si>
  <si>
    <t>TIPO veículo elétrico</t>
  </si>
  <si>
    <t>Consumo médio deste tipo de veículos ( em KW/ 100Km)</t>
  </si>
  <si>
    <t>Tarifa</t>
  </si>
  <si>
    <t>Potência Contratada</t>
  </si>
  <si>
    <t>Preço do kWh</t>
  </si>
  <si>
    <t>Gasolina</t>
  </si>
  <si>
    <t>VEÍCULO ACTUAL a combustão</t>
  </si>
  <si>
    <t>Combustível</t>
  </si>
  <si>
    <t>Preço médio do combustível</t>
  </si>
  <si>
    <t>Consumo médio nos últimos km’s ( litros / 100 km)</t>
  </si>
  <si>
    <t>Custo médio / 100 km</t>
  </si>
  <si>
    <t>Km anuais</t>
  </si>
  <si>
    <t xml:space="preserve">GASTO anual em combustível </t>
  </si>
  <si>
    <t>IUC anual</t>
  </si>
  <si>
    <t>GASTO total ANUAL em IUC e Combustível</t>
  </si>
  <si>
    <t>Normal</t>
  </si>
  <si>
    <t>3,45 kVA</t>
  </si>
  <si>
    <t>Desportivo</t>
  </si>
  <si>
    <t>6,9 kVA</t>
  </si>
  <si>
    <t>VEÍCULO ELÉCTRICO pretendido</t>
  </si>
  <si>
    <t>Consumo médio deste tipo de veículos (em KW/ 100Km)</t>
  </si>
  <si>
    <t>Tarifa energética que possui (por kWh)</t>
  </si>
  <si>
    <t xml:space="preserve">GASTO anual em Electricidade </t>
  </si>
  <si>
    <t>GASTO total ANUAL em IUC e Electricidade</t>
  </si>
  <si>
    <t>POUPANÇA ANUAL</t>
  </si>
  <si>
    <t>Actua a 22/2/2023</t>
  </si>
  <si>
    <t>Familiar Grande</t>
  </si>
  <si>
    <t>10,35 kVA</t>
  </si>
  <si>
    <t>Electricidade</t>
  </si>
  <si>
    <t>Familiar Médio</t>
  </si>
  <si>
    <t>Bi-horária</t>
  </si>
  <si>
    <t>Familiar Pequeno</t>
  </si>
  <si>
    <t>Citadino</t>
  </si>
  <si>
    <t>Exemplo veículo gasóleo</t>
  </si>
  <si>
    <t>Alfa Romeo 159 SW</t>
  </si>
  <si>
    <t>Familiar pequeno</t>
  </si>
  <si>
    <t>Exemplo veículo gasolina</t>
  </si>
  <si>
    <t>Fiat Panda 1.0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</si>
</sst>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[$€-2]&quot; &quot;0.00"/>
    <numFmt numFmtId="60" formatCode="#,##0.00000&quot; €&quot;"/>
    <numFmt numFmtId="61" formatCode="[$€-2]&quot; &quot;#,##0.00"/>
    <numFmt numFmtId="62" formatCode="[$€-2]&quot; &quot;#,##0.00000"/>
  </numFmts>
  <fonts count="5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Helvetica Neue"/>
    </font>
    <font>
      <sz val="11"/>
      <color indexed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4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2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center" wrapText="1"/>
    </xf>
    <xf numFmtId="0" fontId="0" fillId="3" borderId="11" applyNumberFormat="0" applyFont="1" applyFill="1" applyBorder="1" applyAlignment="1" applyProtection="0">
      <alignment vertical="center" wrapText="1"/>
    </xf>
    <xf numFmtId="0" fontId="0" fillId="3" borderId="7" applyNumberFormat="0" applyFont="1" applyFill="1" applyBorder="1" applyAlignment="1" applyProtection="0">
      <alignment vertical="center" wrapText="1"/>
    </xf>
    <xf numFmtId="0" fontId="0" fillId="3" borderId="8" applyNumberFormat="0" applyFont="1" applyFill="1" applyBorder="1" applyAlignment="1" applyProtection="0">
      <alignment vertical="center" wrapText="1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2" applyNumberFormat="0" applyFont="1" applyFill="1" applyBorder="1" applyAlignment="1" applyProtection="0">
      <alignment vertical="top" wrapText="1"/>
    </xf>
    <xf numFmtId="49" fontId="3" fillId="2" borderId="13" applyNumberFormat="1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3" borderId="14" applyNumberFormat="0" applyFont="1" applyFill="1" applyBorder="1" applyAlignment="1" applyProtection="0">
      <alignment vertical="center" wrapText="1"/>
    </xf>
    <xf numFmtId="49" fontId="0" fillId="4" borderId="15" applyNumberFormat="1" applyFont="1" applyFill="1" applyBorder="1" applyAlignment="1" applyProtection="0">
      <alignment horizontal="center" vertical="center" wrapText="1"/>
    </xf>
    <xf numFmtId="59" fontId="0" fillId="5" borderId="16" applyNumberFormat="1" applyFont="1" applyFill="1" applyBorder="1" applyAlignment="1" applyProtection="0">
      <alignment horizontal="center" vertical="center" wrapText="1"/>
    </xf>
    <xf numFmtId="49" fontId="3" fillId="4" borderId="17" applyNumberFormat="1" applyFont="1" applyFill="1" applyBorder="1" applyAlignment="1" applyProtection="0">
      <alignment horizontal="center" vertical="center" wrapText="1"/>
    </xf>
    <xf numFmtId="49" fontId="3" fillId="4" borderId="18" applyNumberFormat="1" applyFont="1" applyFill="1" applyBorder="1" applyAlignment="1" applyProtection="0">
      <alignment horizontal="center" vertical="center" wrapText="1"/>
    </xf>
    <xf numFmtId="49" fontId="3" fillId="4" borderId="19" applyNumberFormat="1" applyFont="1" applyFill="1" applyBorder="1" applyAlignment="1" applyProtection="0">
      <alignment horizontal="center" vertical="center" wrapText="1"/>
    </xf>
    <xf numFmtId="0" fontId="0" fillId="2" borderId="20" applyNumberFormat="0" applyFont="1" applyFill="1" applyBorder="1" applyAlignment="1" applyProtection="0">
      <alignment vertical="top" wrapText="1"/>
    </xf>
    <xf numFmtId="49" fontId="0" fillId="4" borderId="21" applyNumberFormat="1" applyFont="1" applyFill="1" applyBorder="1" applyAlignment="1" applyProtection="0">
      <alignment horizontal="center" vertical="center" wrapText="1"/>
    </xf>
    <xf numFmtId="59" fontId="0" fillId="5" borderId="22" applyNumberFormat="1" applyFont="1" applyFill="1" applyBorder="1" applyAlignment="1" applyProtection="0">
      <alignment horizontal="center" vertical="center" wrapText="1"/>
    </xf>
    <xf numFmtId="0" fontId="0" fillId="2" borderId="23" applyNumberFormat="0" applyFont="1" applyFill="1" applyBorder="1" applyAlignment="1" applyProtection="0">
      <alignment horizontal="center" vertical="center" wrapText="1"/>
    </xf>
    <xf numFmtId="0" fontId="0" fillId="2" borderId="24" applyNumberFormat="0" applyFont="1" applyFill="1" applyBorder="1" applyAlignment="1" applyProtection="0">
      <alignment horizontal="center" vertical="center" wrapText="1"/>
    </xf>
    <xf numFmtId="0" fontId="0" fillId="2" borderId="25" applyNumberFormat="0" applyFont="1" applyFill="1" applyBorder="1" applyAlignment="1" applyProtection="0">
      <alignment horizontal="center" vertical="center" wrapText="1"/>
    </xf>
    <xf numFmtId="0" fontId="0" fillId="2" borderId="26" applyNumberFormat="0" applyFont="1" applyFill="1" applyBorder="1" applyAlignment="1" applyProtection="0">
      <alignment horizontal="center" vertical="center" wrapText="1"/>
    </xf>
    <xf numFmtId="0" fontId="0" fillId="2" borderId="27" applyNumberFormat="0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vertical="top" wrapText="1"/>
    </xf>
    <xf numFmtId="49" fontId="3" fillId="4" borderId="15" applyNumberFormat="1" applyFont="1" applyFill="1" applyBorder="1" applyAlignment="1" applyProtection="0">
      <alignment vertical="center" wrapText="1"/>
    </xf>
    <xf numFmtId="49" fontId="3" fillId="4" borderId="28" applyNumberFormat="1" applyFont="1" applyFill="1" applyBorder="1" applyAlignment="1" applyProtection="0">
      <alignment horizontal="center" vertical="center" wrapText="1"/>
    </xf>
    <xf numFmtId="49" fontId="3" fillId="4" borderId="16" applyNumberFormat="1" applyFont="1" applyFill="1" applyBorder="1" applyAlignment="1" applyProtection="0">
      <alignment horizontal="center" vertical="center" wrapText="1"/>
    </xf>
    <xf numFmtId="0" fontId="0" fillId="3" borderId="9" applyNumberFormat="0" applyFont="1" applyFill="1" applyBorder="1" applyAlignment="1" applyProtection="0">
      <alignment vertical="center" wrapText="1"/>
    </xf>
    <xf numFmtId="0" fontId="0" fillId="3" borderId="10" applyNumberFormat="0" applyFont="1" applyFill="1" applyBorder="1" applyAlignment="1" applyProtection="0">
      <alignment vertical="center" wrapText="1"/>
    </xf>
    <xf numFmtId="0" fontId="0" fillId="2" borderId="29" applyNumberFormat="0" applyFont="1" applyFill="1" applyBorder="1" applyAlignment="1" applyProtection="0">
      <alignment horizontal="center" vertical="center" wrapText="1"/>
    </xf>
    <xf numFmtId="0" fontId="0" fillId="2" borderId="30" applyNumberFormat="0" applyFont="1" applyFill="1" applyBorder="1" applyAlignment="1" applyProtection="0">
      <alignment horizontal="center" vertical="center" wrapText="1"/>
    </xf>
    <xf numFmtId="49" fontId="3" fillId="4" borderId="31" applyNumberFormat="1" applyFont="1" applyFill="1" applyBorder="1" applyAlignment="1" applyProtection="0">
      <alignment vertical="center" wrapText="1"/>
    </xf>
    <xf numFmtId="49" fontId="3" fillId="4" borderId="32" applyNumberFormat="1" applyFont="1" applyFill="1" applyBorder="1" applyAlignment="1" applyProtection="0">
      <alignment horizontal="center" vertical="center" wrapText="1"/>
    </xf>
    <xf numFmtId="60" fontId="0" fillId="5" borderId="33" applyNumberFormat="1" applyFont="1" applyFill="1" applyBorder="1" applyAlignment="1" applyProtection="0">
      <alignment horizontal="center" vertical="center" wrapText="1"/>
    </xf>
    <xf numFmtId="60" fontId="0" fillId="3" borderId="14" applyNumberFormat="1" applyFont="1" applyFill="1" applyBorder="1" applyAlignment="1" applyProtection="0">
      <alignment vertical="center" wrapText="1"/>
    </xf>
    <xf numFmtId="49" fontId="3" fillId="2" borderId="21" applyNumberFormat="1" applyFont="1" applyFill="1" applyBorder="1" applyAlignment="1" applyProtection="0">
      <alignment vertical="top" wrapText="1"/>
    </xf>
    <xf numFmtId="49" fontId="0" fillId="2" borderId="34" applyNumberFormat="1" applyFont="1" applyFill="1" applyBorder="1" applyAlignment="1" applyProtection="0">
      <alignment vertical="top" wrapText="1"/>
    </xf>
    <xf numFmtId="59" fontId="0" fillId="6" borderId="34" applyNumberFormat="1" applyFont="1" applyFill="1" applyBorder="1" applyAlignment="1" applyProtection="0">
      <alignment horizontal="center" vertical="top" wrapText="1"/>
    </xf>
    <xf numFmtId="0" fontId="0" fillId="2" borderId="34" applyNumberFormat="1" applyFont="1" applyFill="1" applyBorder="1" applyAlignment="1" applyProtection="0">
      <alignment horizontal="center" vertical="top" wrapText="1"/>
    </xf>
    <xf numFmtId="59" fontId="0" fillId="6" borderId="32" applyNumberFormat="1" applyFont="1" applyFill="1" applyBorder="1" applyAlignment="1" applyProtection="0">
      <alignment horizontal="center" vertical="top" wrapText="1"/>
    </xf>
    <xf numFmtId="59" fontId="0" fillId="2" borderId="34" applyNumberFormat="1" applyFont="1" applyFill="1" applyBorder="1" applyAlignment="1" applyProtection="0">
      <alignment horizontal="center" vertical="top" wrapText="1"/>
    </xf>
    <xf numFmtId="59" fontId="0" fillId="6" borderId="22" applyNumberFormat="1" applyFont="1" applyFill="1" applyBorder="1" applyAlignment="1" applyProtection="0">
      <alignment horizontal="center" vertical="top" wrapText="1"/>
    </xf>
    <xf numFmtId="0" fontId="0" fillId="2" borderId="35" applyNumberFormat="0" applyFont="1" applyFill="1" applyBorder="1" applyAlignment="1" applyProtection="0">
      <alignment vertical="top" wrapText="1"/>
    </xf>
    <xf numFmtId="0" fontId="0" fillId="3" borderId="13" applyNumberFormat="0" applyFont="1" applyFill="1" applyBorder="1" applyAlignment="1" applyProtection="0">
      <alignment vertical="center" wrapText="1"/>
    </xf>
    <xf numFmtId="49" fontId="3" fillId="7" borderId="31" applyNumberFormat="1" applyFont="1" applyFill="1" applyBorder="1" applyAlignment="1" applyProtection="0">
      <alignment vertical="center" wrapText="1"/>
    </xf>
    <xf numFmtId="0" fontId="0" fillId="5" borderId="33" applyNumberFormat="1" applyFont="1" applyFill="1" applyBorder="1" applyAlignment="1" applyProtection="0">
      <alignment horizontal="center" vertical="center" wrapText="1"/>
    </xf>
    <xf numFmtId="49" fontId="3" fillId="8" borderId="36" applyNumberFormat="1" applyFont="1" applyFill="1" applyBorder="1" applyAlignment="1" applyProtection="0">
      <alignment horizontal="center" vertical="top" wrapText="1"/>
    </xf>
    <xf numFmtId="49" fontId="0" fillId="3" borderId="13" applyNumberFormat="1" applyFont="1" applyFill="1" applyBorder="1" applyAlignment="1" applyProtection="0">
      <alignment vertical="center" wrapText="1"/>
    </xf>
    <xf numFmtId="49" fontId="0" fillId="2" borderId="21" applyNumberFormat="1" applyFont="1" applyFill="1" applyBorder="1" applyAlignment="1" applyProtection="0">
      <alignment vertical="top" wrapText="1"/>
    </xf>
    <xf numFmtId="49" fontId="0" fillId="9" borderId="34" applyNumberFormat="1" applyFont="1" applyFill="1" applyBorder="1" applyAlignment="1" applyProtection="0">
      <alignment horizontal="center" vertical="top" wrapText="1"/>
    </xf>
    <xf numFmtId="0" fontId="0" fillId="9" borderId="34" applyNumberFormat="1" applyFont="1" applyFill="1" applyBorder="1" applyAlignment="1" applyProtection="0">
      <alignment horizontal="center" vertical="top" wrapText="1"/>
    </xf>
    <xf numFmtId="59" fontId="0" fillId="9" borderId="34" applyNumberFormat="1" applyFont="1" applyFill="1" applyBorder="1" applyAlignment="1" applyProtection="0">
      <alignment horizontal="center" vertical="top" wrapText="1"/>
    </xf>
    <xf numFmtId="59" fontId="0" fillId="9" borderId="22" applyNumberFormat="1" applyFont="1" applyFill="1" applyBorder="1" applyAlignment="1" applyProtection="0">
      <alignment horizontal="center" vertical="top" wrapText="1"/>
    </xf>
    <xf numFmtId="61" fontId="3" fillId="8" borderId="37" applyNumberFormat="1" applyFont="1" applyFill="1" applyBorder="1" applyAlignment="1" applyProtection="0">
      <alignment horizontal="center"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38" applyNumberFormat="0" applyFont="1" applyFill="1" applyBorder="1" applyAlignment="1" applyProtection="0">
      <alignment vertical="top" wrapText="1"/>
    </xf>
    <xf numFmtId="0" fontId="0" fillId="2" borderId="39" applyNumberFormat="0" applyFont="1" applyFill="1" applyBorder="1" applyAlignment="1" applyProtection="0">
      <alignment vertical="top" wrapText="1"/>
    </xf>
    <xf numFmtId="49" fontId="3" fillId="7" borderId="21" applyNumberFormat="1" applyFont="1" applyFill="1" applyBorder="1" applyAlignment="1" applyProtection="0">
      <alignment vertical="center" wrapText="1"/>
    </xf>
    <xf numFmtId="0" fontId="0" fillId="5" borderId="22" applyNumberFormat="1" applyFont="1" applyFill="1" applyBorder="1" applyAlignment="1" applyProtection="0">
      <alignment horizontal="center" vertical="center" wrapText="1"/>
    </xf>
    <xf numFmtId="49" fontId="3" fillId="4" borderId="40" applyNumberFormat="1" applyFont="1" applyFill="1" applyBorder="1" applyAlignment="1" applyProtection="0">
      <alignment horizontal="right" vertical="center" wrapText="1"/>
    </xf>
    <xf numFmtId="0" fontId="0" fillId="2" borderId="41" applyNumberFormat="0" applyFont="1" applyFill="1" applyBorder="1" applyAlignment="1" applyProtection="0">
      <alignment horizontal="right" vertical="center" wrapText="1"/>
    </xf>
    <xf numFmtId="49" fontId="0" fillId="5" borderId="22" applyNumberFormat="1" applyFont="1" applyFill="1" applyBorder="1" applyAlignment="1" applyProtection="0">
      <alignment horizontal="center" vertical="center" wrapText="1"/>
    </xf>
    <xf numFmtId="0" fontId="0" fillId="3" borderId="35" applyNumberFormat="0" applyFont="1" applyFill="1" applyBorder="1" applyAlignment="1" applyProtection="0">
      <alignment vertical="center" wrapText="1"/>
    </xf>
    <xf numFmtId="0" fontId="0" fillId="3" borderId="20" applyNumberFormat="0" applyFont="1" applyFill="1" applyBorder="1" applyAlignment="1" applyProtection="0">
      <alignment vertical="center" wrapText="1"/>
    </xf>
    <xf numFmtId="0" fontId="0" fillId="3" borderId="38" applyNumberFormat="0" applyFont="1" applyFill="1" applyBorder="1" applyAlignment="1" applyProtection="0">
      <alignment vertical="center" wrapText="1"/>
    </xf>
    <xf numFmtId="0" fontId="0" fillId="3" borderId="13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49" fontId="3" fillId="6" borderId="21" applyNumberFormat="1" applyFont="1" applyFill="1" applyBorder="1" applyAlignment="1" applyProtection="0">
      <alignment vertical="top" wrapText="1"/>
    </xf>
    <xf numFmtId="49" fontId="0" fillId="6" borderId="34" applyNumberFormat="1" applyFont="1" applyFill="1" applyBorder="1" applyAlignment="1" applyProtection="0">
      <alignment horizontal="center" vertical="top" wrapText="1"/>
    </xf>
    <xf numFmtId="0" fontId="0" fillId="6" borderId="34" applyNumberFormat="1" applyFont="1" applyFill="1" applyBorder="1" applyAlignment="1" applyProtection="0">
      <alignment horizontal="center" vertical="top" wrapText="1"/>
    </xf>
    <xf numFmtId="49" fontId="3" fillId="7" borderId="31" applyNumberFormat="1" applyFont="1" applyFill="1" applyBorder="1" applyAlignment="1" applyProtection="0">
      <alignment vertical="top" wrapText="1"/>
    </xf>
    <xf numFmtId="49" fontId="0" fillId="10" borderId="32" applyNumberFormat="1" applyFont="1" applyFill="1" applyBorder="1" applyAlignment="1" applyProtection="0">
      <alignment horizontal="center" vertical="top" wrapText="1"/>
    </xf>
    <xf numFmtId="0" fontId="0" fillId="5" borderId="32" applyNumberFormat="1" applyFont="1" applyFill="1" applyBorder="1" applyAlignment="1" applyProtection="0">
      <alignment horizontal="center" vertical="top" wrapText="1"/>
    </xf>
    <xf numFmtId="62" fontId="0" fillId="9" borderId="32" applyNumberFormat="1" applyFont="1" applyFill="1" applyBorder="1" applyAlignment="1" applyProtection="0">
      <alignment horizontal="center" vertical="top" wrapText="1"/>
    </xf>
    <xf numFmtId="59" fontId="0" fillId="5" borderId="32" applyNumberFormat="1" applyFont="1" applyFill="1" applyBorder="1" applyAlignment="1" applyProtection="0">
      <alignment horizontal="center" vertical="top" wrapText="1"/>
    </xf>
    <xf numFmtId="0" fontId="0" fillId="6" borderId="32" applyNumberFormat="1" applyFont="1" applyFill="1" applyBorder="1" applyAlignment="1" applyProtection="0">
      <alignment horizontal="center" vertical="top" wrapText="1"/>
    </xf>
    <xf numFmtId="59" fontId="0" fillId="5" borderId="33" applyNumberFormat="1" applyFont="1" applyFill="1" applyBorder="1" applyAlignment="1" applyProtection="0">
      <alignment horizontal="center" vertical="top" wrapText="1"/>
    </xf>
    <xf numFmtId="61" fontId="3" fillId="8" borderId="42" applyNumberFormat="1" applyFont="1" applyFill="1" applyBorder="1" applyAlignment="1" applyProtection="0">
      <alignment horizontal="center" vertical="top" wrapText="1"/>
    </xf>
    <xf numFmtId="49" fontId="3" fillId="7" borderId="21" applyNumberFormat="1" applyFont="1" applyFill="1" applyBorder="1" applyAlignment="1" applyProtection="0">
      <alignment vertical="top" wrapText="1"/>
    </xf>
    <xf numFmtId="49" fontId="0" fillId="10" borderId="34" applyNumberFormat="1" applyFont="1" applyFill="1" applyBorder="1" applyAlignment="1" applyProtection="0">
      <alignment horizontal="center" vertical="top" wrapText="1"/>
    </xf>
    <xf numFmtId="0" fontId="0" fillId="5" borderId="34" applyNumberFormat="1" applyFont="1" applyFill="1" applyBorder="1" applyAlignment="1" applyProtection="0">
      <alignment horizontal="center" vertical="top" wrapText="1"/>
    </xf>
    <xf numFmtId="62" fontId="0" fillId="9" borderId="34" applyNumberFormat="1" applyFont="1" applyFill="1" applyBorder="1" applyAlignment="1" applyProtection="0">
      <alignment horizontal="center" vertical="top" wrapText="1"/>
    </xf>
    <xf numFmtId="59" fontId="0" fillId="5" borderId="34" applyNumberFormat="1" applyFont="1" applyFill="1" applyBorder="1" applyAlignment="1" applyProtection="0">
      <alignment horizontal="center" vertical="top" wrapText="1"/>
    </xf>
    <xf numFmtId="59" fontId="0" fillId="5" borderId="22" applyNumberFormat="1" applyFont="1" applyFill="1" applyBorder="1" applyAlignment="1" applyProtection="0">
      <alignment horizontal="center" vertical="top" wrapText="1"/>
    </xf>
    <xf numFmtId="49" fontId="3" fillId="2" borderId="11" applyNumberFormat="1" applyFont="1" applyFill="1" applyBorder="1" applyAlignment="1" applyProtection="0">
      <alignment vertical="top" wrapText="1"/>
    </xf>
    <xf numFmtId="49" fontId="0" fillId="2" borderId="11" applyNumberFormat="1" applyFont="1" applyFill="1" applyBorder="1" applyAlignment="1" applyProtection="0">
      <alignment vertical="top" wrapText="1"/>
    </xf>
    <xf numFmtId="62" fontId="0" fillId="2" borderId="11" applyNumberFormat="1" applyFont="1" applyFill="1" applyBorder="1" applyAlignment="1" applyProtection="0">
      <alignment vertical="top" wrapText="1"/>
    </xf>
    <xf numFmtId="59" fontId="0" fillId="2" borderId="11" applyNumberFormat="1" applyFont="1" applyFill="1" applyBorder="1" applyAlignment="1" applyProtection="0">
      <alignment vertical="top" wrapText="1"/>
    </xf>
    <xf numFmtId="61" fontId="3" fillId="2" borderId="11" applyNumberFormat="1" applyFont="1" applyFill="1" applyBorder="1" applyAlignment="1" applyProtection="0">
      <alignment horizontal="center" vertical="top" wrapText="1"/>
    </xf>
    <xf numFmtId="49" fontId="3" fillId="2" borderId="7" applyNumberFormat="1" applyFont="1" applyFill="1" applyBorder="1" applyAlignment="1" applyProtection="0">
      <alignment vertical="top" wrapText="1"/>
    </xf>
    <xf numFmtId="49" fontId="0" fillId="2" borderId="7" applyNumberFormat="1" applyFont="1" applyFill="1" applyBorder="1" applyAlignment="1" applyProtection="0">
      <alignment vertical="top" wrapText="1"/>
    </xf>
    <xf numFmtId="62" fontId="0" fillId="2" borderId="7" applyNumberFormat="1" applyFont="1" applyFill="1" applyBorder="1" applyAlignment="1" applyProtection="0">
      <alignment vertical="top" wrapText="1"/>
    </xf>
    <xf numFmtId="59" fontId="0" fillId="2" borderId="7" applyNumberFormat="1" applyFont="1" applyFill="1" applyBorder="1" applyAlignment="1" applyProtection="0">
      <alignment vertical="top" wrapText="1"/>
    </xf>
    <xf numFmtId="61" fontId="3" fillId="2" borderId="7" applyNumberFormat="1" applyFont="1" applyFill="1" applyBorder="1" applyAlignment="1" applyProtection="0">
      <alignment horizontal="center" vertical="top" wrapText="1"/>
    </xf>
    <xf numFmtId="49" fontId="3" fillId="2" borderId="20" applyNumberFormat="1" applyFont="1" applyFill="1" applyBorder="1" applyAlignment="1" applyProtection="0">
      <alignment vertical="top" wrapText="1"/>
    </xf>
    <xf numFmtId="49" fontId="0" fillId="2" borderId="20" applyNumberFormat="1" applyFont="1" applyFill="1" applyBorder="1" applyAlignment="1" applyProtection="0">
      <alignment vertical="top" wrapText="1"/>
    </xf>
    <xf numFmtId="62" fontId="0" fillId="2" borderId="20" applyNumberFormat="1" applyFont="1" applyFill="1" applyBorder="1" applyAlignment="1" applyProtection="0">
      <alignment vertical="top" wrapText="1"/>
    </xf>
    <xf numFmtId="59" fontId="0" fillId="2" borderId="20" applyNumberFormat="1" applyFont="1" applyFill="1" applyBorder="1" applyAlignment="1" applyProtection="0">
      <alignment vertical="top" wrapText="1"/>
    </xf>
    <xf numFmtId="61" fontId="3" fillId="2" borderId="20" applyNumberFormat="1" applyFont="1" applyFill="1" applyBorder="1" applyAlignment="1" applyProtection="0">
      <alignment horizontal="center" vertical="top" wrapText="1"/>
    </xf>
    <xf numFmtId="49" fontId="0" fillId="2" borderId="13" applyNumberFormat="1" applyFont="1" applyFill="1" applyBorder="1" applyAlignment="1" applyProtection="0">
      <alignment vertical="top" wrapText="1"/>
    </xf>
    <xf numFmtId="62" fontId="0" fillId="2" borderId="13" applyNumberFormat="1" applyFont="1" applyFill="1" applyBorder="1" applyAlignment="1" applyProtection="0">
      <alignment vertical="top" wrapText="1"/>
    </xf>
    <xf numFmtId="59" fontId="0" fillId="2" borderId="13" applyNumberFormat="1" applyFont="1" applyFill="1" applyBorder="1" applyAlignment="1" applyProtection="0">
      <alignment vertical="top" wrapText="1"/>
    </xf>
    <xf numFmtId="61" fontId="3" fillId="2" borderId="13" applyNumberFormat="1" applyFont="1" applyFill="1" applyBorder="1" applyAlignment="1" applyProtection="0">
      <alignment horizontal="center" vertical="top" wrapText="1"/>
    </xf>
    <xf numFmtId="0" fontId="0" fillId="2" borderId="13" applyNumberFormat="0" applyFont="1" applyFill="1" applyBorder="1" applyAlignment="1" applyProtection="0">
      <alignment horizontal="center" vertical="top" wrapText="1"/>
    </xf>
    <xf numFmtId="0" fontId="0" fillId="2" borderId="9" applyNumberFormat="0" applyFont="1" applyFill="1" applyBorder="1" applyAlignment="1" applyProtection="0">
      <alignment horizontal="center" vertical="top" wrapText="1"/>
    </xf>
    <xf numFmtId="0" fontId="0" fillId="2" borderId="35" applyNumberFormat="0" applyFont="1" applyFill="1" applyBorder="1" applyAlignment="1" applyProtection="0">
      <alignment horizontal="center" vertical="top" wrapText="1"/>
    </xf>
    <xf numFmtId="59" fontId="0" fillId="10" borderId="32" applyNumberFormat="1" applyFont="1" applyFill="1" applyBorder="1" applyAlignment="1" applyProtection="0">
      <alignment horizontal="center" vertical="top" wrapText="1"/>
    </xf>
    <xf numFmtId="59" fontId="0" fillId="10" borderId="34" applyNumberFormat="1" applyFont="1" applyFill="1" applyBorder="1" applyAlignment="1" applyProtection="0">
      <alignment horizontal="center" vertical="top" wrapText="1"/>
    </xf>
    <xf numFmtId="0" fontId="0" fillId="2" borderId="43" applyNumberFormat="0" applyFont="1" applyFill="1" applyBorder="1" applyAlignment="1" applyProtection="0">
      <alignment vertical="top" wrapText="1"/>
    </xf>
    <xf numFmtId="0" fontId="0" fillId="2" borderId="44" applyNumberFormat="0" applyFont="1" applyFill="1" applyBorder="1" applyAlignment="1" applyProtection="0">
      <alignment vertical="top" wrapText="1"/>
    </xf>
    <xf numFmtId="0" fontId="0" fillId="3" borderId="44" applyNumberFormat="0" applyFont="1" applyFill="1" applyBorder="1" applyAlignment="1" applyProtection="0">
      <alignment vertical="top" wrapText="1"/>
    </xf>
    <xf numFmtId="0" fontId="0" fillId="3" borderId="4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a5a5a5"/>
      <rgbColor rgb="ffd8d8d8"/>
      <rgbColor rgb="ffbfa225"/>
      <rgbColor rgb="ffdbdbdb"/>
      <rgbColor rgb="ffbfefae"/>
      <rgbColor rgb="ffd0faf5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B43"/>
  <sheetViews>
    <sheetView workbookViewId="0" showGridLines="0" defaultGridColor="1"/>
  </sheetViews>
  <sheetFormatPr defaultColWidth="8.83333" defaultRowHeight="12.6" customHeight="1" outlineLevelRow="0" outlineLevelCol="0"/>
  <cols>
    <col min="1" max="2" width="8.67188" style="1" customWidth="1"/>
    <col min="3" max="4" width="25.3516" style="1" customWidth="1"/>
    <col min="5" max="5" width="26.8516" style="1" customWidth="1"/>
    <col min="6" max="6" width="27.1719" style="1" customWidth="1"/>
    <col min="7" max="11" width="25.3516" style="1" customWidth="1"/>
    <col min="12" max="12" width="10.6719" style="1" customWidth="1"/>
    <col min="13" max="18" width="8.67188" style="1" customWidth="1"/>
    <col min="19" max="19" width="7.67188" style="1" customWidth="1"/>
    <col min="20" max="20" width="17.6719" style="1" customWidth="1"/>
    <col min="21" max="21" width="20.3516" style="1" customWidth="1"/>
    <col min="22" max="22" width="7.67188" style="1" customWidth="1"/>
    <col min="23" max="23" width="9.5" style="1" customWidth="1"/>
    <col min="24" max="24" width="19.1719" style="1" customWidth="1"/>
    <col min="25" max="25" width="10.8516" style="1" customWidth="1"/>
    <col min="26" max="26" width="8.85156" style="1" customWidth="1"/>
    <col min="27" max="28" width="8.67188" style="1" customWidth="1"/>
    <col min="29" max="16384" width="8.85156" style="1" customWidth="1"/>
  </cols>
  <sheetData>
    <row r="1" ht="18.9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7"/>
    </row>
    <row r="2" ht="18.95" customHeight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13"/>
      <c r="P2" s="14"/>
      <c r="Q2" s="15"/>
      <c r="R2" s="15"/>
      <c r="S2" s="16"/>
      <c r="T2" s="15"/>
      <c r="U2" s="15"/>
      <c r="V2" s="16"/>
      <c r="W2" s="15"/>
      <c r="X2" s="15"/>
      <c r="Y2" s="15"/>
      <c r="Z2" s="17"/>
      <c r="AA2" s="18"/>
      <c r="AB2" s="19"/>
    </row>
    <row r="3" ht="18.95" customHeight="1">
      <c r="A3" s="8"/>
      <c r="B3" s="12"/>
      <c r="C3" t="s" s="20">
        <v>0</v>
      </c>
      <c r="D3" s="21"/>
      <c r="E3" s="21"/>
      <c r="F3" s="21"/>
      <c r="G3" s="21"/>
      <c r="H3" s="21"/>
      <c r="I3" s="21"/>
      <c r="J3" s="21"/>
      <c r="K3" s="21"/>
      <c r="L3" s="21"/>
      <c r="M3" s="22"/>
      <c r="N3" s="12"/>
      <c r="O3" s="13"/>
      <c r="P3" s="23"/>
      <c r="Q3" t="s" s="24">
        <v>1</v>
      </c>
      <c r="R3" s="25">
        <v>1.54</v>
      </c>
      <c r="S3" s="23"/>
      <c r="T3" t="s" s="26">
        <v>2</v>
      </c>
      <c r="U3" t="s" s="27">
        <v>3</v>
      </c>
      <c r="V3" s="23"/>
      <c r="W3" t="s" s="26">
        <v>4</v>
      </c>
      <c r="X3" t="s" s="28">
        <v>5</v>
      </c>
      <c r="Y3" t="s" s="27">
        <v>6</v>
      </c>
      <c r="Z3" s="23"/>
      <c r="AA3" s="18"/>
      <c r="AB3" s="19"/>
    </row>
    <row r="4" ht="18.95" customHeight="1">
      <c r="A4" s="8"/>
      <c r="B4" s="12"/>
      <c r="C4" s="29"/>
      <c r="D4" s="29"/>
      <c r="E4" s="29"/>
      <c r="F4" s="29"/>
      <c r="G4" s="29"/>
      <c r="H4" s="29"/>
      <c r="I4" s="29"/>
      <c r="J4" s="29"/>
      <c r="K4" s="29"/>
      <c r="L4" s="21"/>
      <c r="M4" s="22"/>
      <c r="N4" s="12"/>
      <c r="O4" s="13"/>
      <c r="P4" s="23"/>
      <c r="Q4" t="s" s="30">
        <v>7</v>
      </c>
      <c r="R4" s="31">
        <v>1.68</v>
      </c>
      <c r="S4" s="23"/>
      <c r="T4" s="32"/>
      <c r="U4" s="33"/>
      <c r="V4" s="23"/>
      <c r="W4" s="34"/>
      <c r="X4" s="35"/>
      <c r="Y4" s="36"/>
      <c r="Z4" s="23"/>
      <c r="AA4" s="18"/>
      <c r="AB4" s="19"/>
    </row>
    <row r="5" ht="34.5" customHeight="1">
      <c r="A5" s="8"/>
      <c r="B5" s="37"/>
      <c r="C5" t="s" s="38">
        <v>8</v>
      </c>
      <c r="D5" t="s" s="39">
        <v>9</v>
      </c>
      <c r="E5" t="s" s="39">
        <v>10</v>
      </c>
      <c r="F5" t="s" s="39">
        <v>11</v>
      </c>
      <c r="G5" t="s" s="39">
        <v>12</v>
      </c>
      <c r="H5" t="s" s="39">
        <v>13</v>
      </c>
      <c r="I5" t="s" s="39">
        <v>14</v>
      </c>
      <c r="J5" t="s" s="39">
        <v>15</v>
      </c>
      <c r="K5" t="s" s="40">
        <v>16</v>
      </c>
      <c r="L5" s="12"/>
      <c r="M5" s="22"/>
      <c r="N5" s="12"/>
      <c r="O5" s="13"/>
      <c r="P5" s="41"/>
      <c r="Q5" s="16"/>
      <c r="R5" s="16"/>
      <c r="S5" s="42"/>
      <c r="T5" s="43"/>
      <c r="U5" s="44"/>
      <c r="V5" s="23"/>
      <c r="W5" t="s" s="45">
        <v>17</v>
      </c>
      <c r="X5" t="s" s="46">
        <v>18</v>
      </c>
      <c r="Y5" s="47">
        <v>0.2</v>
      </c>
      <c r="Z5" s="48"/>
      <c r="AA5" s="18"/>
      <c r="AB5" s="19"/>
    </row>
    <row r="6" ht="18.95" customHeight="1">
      <c r="A6" s="8"/>
      <c r="B6" s="37"/>
      <c r="C6" s="49"/>
      <c r="D6" t="s" s="50">
        <v>1</v>
      </c>
      <c r="E6" s="51">
        <f>VLOOKUP(D6,Q3:R4,2)</f>
        <v>1.54</v>
      </c>
      <c r="F6" s="52">
        <v>7.5</v>
      </c>
      <c r="G6" s="53">
        <f>F6*E6</f>
        <v>11.55</v>
      </c>
      <c r="H6" s="52">
        <v>50000</v>
      </c>
      <c r="I6" s="51">
        <f>(H6/100)*G6</f>
        <v>5775</v>
      </c>
      <c r="J6" s="54">
        <v>250</v>
      </c>
      <c r="K6" s="55">
        <f>J6+I6</f>
        <v>6025</v>
      </c>
      <c r="L6" s="56"/>
      <c r="M6" s="22"/>
      <c r="N6" s="12"/>
      <c r="O6" s="13"/>
      <c r="P6" s="41"/>
      <c r="Q6" s="21"/>
      <c r="R6" s="57"/>
      <c r="S6" s="42"/>
      <c r="T6" t="s" s="58">
        <v>19</v>
      </c>
      <c r="U6" s="59">
        <v>27</v>
      </c>
      <c r="V6" s="23"/>
      <c r="W6" t="s" s="45">
        <v>17</v>
      </c>
      <c r="X6" t="s" s="46">
        <v>20</v>
      </c>
      <c r="Y6" s="47">
        <v>0.2</v>
      </c>
      <c r="Z6" s="48"/>
      <c r="AA6" s="18"/>
      <c r="AB6" s="19"/>
    </row>
    <row r="7" ht="34.5" customHeight="1">
      <c r="A7" s="8"/>
      <c r="B7" s="37"/>
      <c r="C7" t="s" s="38">
        <v>21</v>
      </c>
      <c r="D7" s="39"/>
      <c r="E7" t="s" s="39">
        <v>22</v>
      </c>
      <c r="F7" t="s" s="39">
        <v>23</v>
      </c>
      <c r="G7" t="s" s="46">
        <v>12</v>
      </c>
      <c r="H7" t="s" s="39">
        <v>13</v>
      </c>
      <c r="I7" t="s" s="39">
        <v>24</v>
      </c>
      <c r="J7" t="s" s="39">
        <v>15</v>
      </c>
      <c r="K7" t="s" s="40">
        <v>25</v>
      </c>
      <c r="L7" t="s" s="60">
        <v>26</v>
      </c>
      <c r="M7" s="37"/>
      <c r="N7" s="12"/>
      <c r="O7" s="13"/>
      <c r="P7" s="41"/>
      <c r="Q7" t="s" s="61">
        <v>27</v>
      </c>
      <c r="R7" s="57"/>
      <c r="S7" s="42"/>
      <c r="T7" t="s" s="58">
        <v>28</v>
      </c>
      <c r="U7" s="59">
        <v>22</v>
      </c>
      <c r="V7" s="23"/>
      <c r="W7" t="s" s="45">
        <v>17</v>
      </c>
      <c r="X7" t="s" s="46">
        <v>29</v>
      </c>
      <c r="Y7" s="47">
        <v>0.2</v>
      </c>
      <c r="Z7" s="48"/>
      <c r="AA7" s="18"/>
      <c r="AB7" s="19"/>
    </row>
    <row r="8" ht="18.95" customHeight="1">
      <c r="A8" s="8"/>
      <c r="B8" s="37"/>
      <c r="C8" t="s" s="62">
        <v>28</v>
      </c>
      <c r="D8" t="s" s="63">
        <v>30</v>
      </c>
      <c r="E8" s="64">
        <f>VLOOKUP(C8,T6:U10,2)</f>
        <v>22</v>
      </c>
      <c r="F8" s="54">
        <v>0.13</v>
      </c>
      <c r="G8" s="65">
        <f>F8*E8</f>
        <v>2.86</v>
      </c>
      <c r="H8" s="64">
        <v>50000</v>
      </c>
      <c r="I8" s="65">
        <f>(H8/100)*G8</f>
        <v>1430</v>
      </c>
      <c r="J8" s="65">
        <v>0</v>
      </c>
      <c r="K8" s="66">
        <f>J8+I8</f>
        <v>1430</v>
      </c>
      <c r="L8" s="67">
        <f>K6-K8</f>
        <v>4595</v>
      </c>
      <c r="M8" s="37"/>
      <c r="N8" s="12"/>
      <c r="O8" s="13"/>
      <c r="P8" s="41"/>
      <c r="Q8" s="57"/>
      <c r="R8" s="57"/>
      <c r="S8" s="42"/>
      <c r="T8" t="s" s="58">
        <v>31</v>
      </c>
      <c r="U8" s="59">
        <v>20</v>
      </c>
      <c r="V8" s="23"/>
      <c r="W8" t="s" s="45">
        <v>32</v>
      </c>
      <c r="X8" t="s" s="46">
        <v>18</v>
      </c>
      <c r="Y8" s="47">
        <v>0.13</v>
      </c>
      <c r="Z8" s="48"/>
      <c r="AA8" s="18"/>
      <c r="AB8" s="19"/>
    </row>
    <row r="9" ht="18.95" customHeight="1">
      <c r="A9" s="8"/>
      <c r="B9" s="56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12"/>
      <c r="O9" s="13"/>
      <c r="P9" s="41"/>
      <c r="Q9" s="57"/>
      <c r="R9" s="57"/>
      <c r="S9" s="42"/>
      <c r="T9" t="s" s="58">
        <v>33</v>
      </c>
      <c r="U9" s="59">
        <v>18</v>
      </c>
      <c r="V9" s="23"/>
      <c r="W9" t="s" s="45">
        <v>32</v>
      </c>
      <c r="X9" t="s" s="46">
        <v>20</v>
      </c>
      <c r="Y9" s="47">
        <v>0.13</v>
      </c>
      <c r="Z9" s="48"/>
      <c r="AA9" s="18"/>
      <c r="AB9" s="19"/>
    </row>
    <row r="10" ht="18.95" customHeight="1">
      <c r="A10" s="7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1"/>
      <c r="O10" s="13"/>
      <c r="P10" s="41"/>
      <c r="Q10" s="57"/>
      <c r="R10" s="57"/>
      <c r="S10" s="42"/>
      <c r="T10" t="s" s="71">
        <v>34</v>
      </c>
      <c r="U10" s="72">
        <v>15</v>
      </c>
      <c r="V10" s="23"/>
      <c r="W10" t="s" s="45">
        <v>32</v>
      </c>
      <c r="X10" t="s" s="46">
        <v>29</v>
      </c>
      <c r="Y10" s="47">
        <v>0.13</v>
      </c>
      <c r="Z10" s="48"/>
      <c r="AA10" s="18"/>
      <c r="AB10" s="19"/>
    </row>
    <row r="11" ht="18.95" customHeight="1">
      <c r="A11" s="7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1"/>
      <c r="O11" s="13"/>
      <c r="P11" s="41"/>
      <c r="Q11" s="57"/>
      <c r="R11" s="57"/>
      <c r="S11" s="57"/>
      <c r="T11" s="16"/>
      <c r="U11" s="16"/>
      <c r="V11" s="42"/>
      <c r="W11" s="73"/>
      <c r="X11" s="74"/>
      <c r="Y11" s="75"/>
      <c r="Z11" s="23"/>
      <c r="AA11" s="18"/>
      <c r="AB11" s="19"/>
    </row>
    <row r="12" ht="18.9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2"/>
      <c r="O12" s="13"/>
      <c r="P12" s="76"/>
      <c r="Q12" s="77"/>
      <c r="R12" s="77"/>
      <c r="S12" s="77"/>
      <c r="T12" s="77"/>
      <c r="U12" s="77"/>
      <c r="V12" s="77"/>
      <c r="W12" s="15"/>
      <c r="X12" s="15"/>
      <c r="Y12" s="15"/>
      <c r="Z12" s="78"/>
      <c r="AA12" s="18"/>
      <c r="AB12" s="19"/>
    </row>
    <row r="13" ht="18.95" customHeight="1">
      <c r="A13" s="8"/>
      <c r="B13" s="12"/>
      <c r="C13" t="s" s="20">
        <v>35</v>
      </c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12"/>
      <c r="O13" s="79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79"/>
      <c r="AB13" s="19"/>
    </row>
    <row r="14" ht="18.95" customHeight="1">
      <c r="A14" s="8"/>
      <c r="B14" s="12"/>
      <c r="C14" s="29"/>
      <c r="D14" s="29"/>
      <c r="E14" s="29"/>
      <c r="F14" s="29"/>
      <c r="G14" s="29"/>
      <c r="H14" s="29"/>
      <c r="I14" s="29"/>
      <c r="J14" s="29"/>
      <c r="K14" s="29"/>
      <c r="L14" s="21"/>
      <c r="M14" s="22"/>
      <c r="N14" s="12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9"/>
    </row>
    <row r="15" ht="34.5" customHeight="1">
      <c r="A15" s="8"/>
      <c r="B15" s="37"/>
      <c r="C15" t="s" s="38">
        <v>8</v>
      </c>
      <c r="D15" t="s" s="39">
        <v>9</v>
      </c>
      <c r="E15" t="s" s="39">
        <v>10</v>
      </c>
      <c r="F15" t="s" s="39">
        <v>11</v>
      </c>
      <c r="G15" t="s" s="39">
        <v>12</v>
      </c>
      <c r="H15" t="s" s="39">
        <v>13</v>
      </c>
      <c r="I15" t="s" s="39">
        <v>14</v>
      </c>
      <c r="J15" t="s" s="39">
        <v>15</v>
      </c>
      <c r="K15" t="s" s="40">
        <v>16</v>
      </c>
      <c r="L15" s="12"/>
      <c r="M15" s="22"/>
      <c r="N15" s="12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19"/>
    </row>
    <row r="16" ht="18.95" customHeight="1">
      <c r="A16" s="8"/>
      <c r="B16" s="37"/>
      <c r="C16" t="s" s="81">
        <v>36</v>
      </c>
      <c r="D16" t="s" s="82">
        <v>1</v>
      </c>
      <c r="E16" s="51">
        <f>R3</f>
        <v>1.54</v>
      </c>
      <c r="F16" s="83">
        <v>6.8</v>
      </c>
      <c r="G16" s="51">
        <f>F16*E16</f>
        <v>10.472</v>
      </c>
      <c r="H16" s="83">
        <v>70000</v>
      </c>
      <c r="I16" s="51">
        <f>(H16/100)*G16</f>
        <v>7330.4</v>
      </c>
      <c r="J16" s="51">
        <v>300</v>
      </c>
      <c r="K16" s="55">
        <f>J16+I16</f>
        <v>7630.4</v>
      </c>
      <c r="L16" s="56"/>
      <c r="M16" s="22"/>
      <c r="N16" s="12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19"/>
    </row>
    <row r="17" ht="34.5" customHeight="1">
      <c r="A17" s="8"/>
      <c r="B17" s="37"/>
      <c r="C17" t="s" s="38">
        <v>21</v>
      </c>
      <c r="D17" s="39"/>
      <c r="E17" t="s" s="39">
        <v>22</v>
      </c>
      <c r="F17" t="s" s="39">
        <v>23</v>
      </c>
      <c r="G17" t="s" s="39">
        <v>12</v>
      </c>
      <c r="H17" t="s" s="39">
        <v>13</v>
      </c>
      <c r="I17" t="s" s="39">
        <v>24</v>
      </c>
      <c r="J17" t="s" s="39">
        <v>15</v>
      </c>
      <c r="K17" t="s" s="40">
        <v>25</v>
      </c>
      <c r="L17" t="s" s="60">
        <v>26</v>
      </c>
      <c r="M17" s="37"/>
      <c r="N17" s="12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19"/>
    </row>
    <row r="18" ht="18.95" customHeight="1">
      <c r="A18" s="8"/>
      <c r="B18" s="37"/>
      <c r="C18" t="s" s="84">
        <v>34</v>
      </c>
      <c r="D18" t="s" s="85">
        <v>30</v>
      </c>
      <c r="E18" s="86">
        <v>14</v>
      </c>
      <c r="F18" s="87">
        <f>$Y$10</f>
        <v>0.13</v>
      </c>
      <c r="G18" s="88">
        <f>F18*E18</f>
        <v>1.82</v>
      </c>
      <c r="H18" s="89">
        <f>$H$16</f>
        <v>70000</v>
      </c>
      <c r="I18" s="88">
        <f>(H18/100)*G18</f>
        <v>1274</v>
      </c>
      <c r="J18" s="88">
        <v>0</v>
      </c>
      <c r="K18" s="90">
        <f>J18+I18</f>
        <v>1274</v>
      </c>
      <c r="L18" s="91">
        <f>$K$16-K18</f>
        <v>6356.4</v>
      </c>
      <c r="M18" s="37"/>
      <c r="N18" s="12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19"/>
    </row>
    <row r="19" ht="18.95" customHeight="1">
      <c r="A19" s="8"/>
      <c r="B19" s="37"/>
      <c r="C19" t="s" s="84">
        <v>37</v>
      </c>
      <c r="D19" t="s" s="85">
        <v>30</v>
      </c>
      <c r="E19" s="86">
        <v>18</v>
      </c>
      <c r="F19" s="87">
        <f>$Y$10</f>
        <v>0.13</v>
      </c>
      <c r="G19" s="88">
        <f>F19*E19</f>
        <v>2.34</v>
      </c>
      <c r="H19" s="89">
        <f>$H$16</f>
        <v>70000</v>
      </c>
      <c r="I19" s="88">
        <f>(H19/100)*G19</f>
        <v>1638</v>
      </c>
      <c r="J19" s="88">
        <v>0</v>
      </c>
      <c r="K19" s="90">
        <f>J19+I19</f>
        <v>1638</v>
      </c>
      <c r="L19" s="91">
        <f>$K$16-K19</f>
        <v>5992.4</v>
      </c>
      <c r="M19" s="37"/>
      <c r="N19" s="12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19"/>
    </row>
    <row r="20" ht="18.95" customHeight="1">
      <c r="A20" s="8"/>
      <c r="B20" s="37"/>
      <c r="C20" t="s" s="84">
        <v>31</v>
      </c>
      <c r="D20" t="s" s="85">
        <v>30</v>
      </c>
      <c r="E20" s="86">
        <v>21</v>
      </c>
      <c r="F20" s="87">
        <f>$Y$10</f>
        <v>0.13</v>
      </c>
      <c r="G20" s="88">
        <f>F20*E20</f>
        <v>2.73</v>
      </c>
      <c r="H20" s="89">
        <f>$H$16</f>
        <v>70000</v>
      </c>
      <c r="I20" s="88">
        <f>(H20/100)*G20</f>
        <v>1911</v>
      </c>
      <c r="J20" s="88">
        <v>0</v>
      </c>
      <c r="K20" s="90">
        <f>J20+I20</f>
        <v>1911</v>
      </c>
      <c r="L20" s="91">
        <f>$K$16-K20</f>
        <v>5719.4</v>
      </c>
      <c r="M20" s="37"/>
      <c r="N20" s="12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19"/>
    </row>
    <row r="21" ht="18.95" customHeight="1">
      <c r="A21" s="8"/>
      <c r="B21" s="37"/>
      <c r="C21" t="s" s="84">
        <v>28</v>
      </c>
      <c r="D21" t="s" s="85">
        <v>30</v>
      </c>
      <c r="E21" s="86">
        <v>24</v>
      </c>
      <c r="F21" s="87">
        <f>$Y$10</f>
        <v>0.13</v>
      </c>
      <c r="G21" s="88">
        <f>F21*E21</f>
        <v>3.12</v>
      </c>
      <c r="H21" s="89">
        <f>$H$16</f>
        <v>70000</v>
      </c>
      <c r="I21" s="88">
        <f>(H21/100)*G21</f>
        <v>2184</v>
      </c>
      <c r="J21" s="88">
        <v>0</v>
      </c>
      <c r="K21" s="90">
        <f>J21+I21</f>
        <v>2184</v>
      </c>
      <c r="L21" s="91">
        <f>$K$16-K21</f>
        <v>5446.4</v>
      </c>
      <c r="M21" s="37"/>
      <c r="N21" s="12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19"/>
    </row>
    <row r="22" ht="18.95" customHeight="1">
      <c r="A22" s="8"/>
      <c r="B22" s="37"/>
      <c r="C22" t="s" s="92">
        <v>19</v>
      </c>
      <c r="D22" t="s" s="93">
        <v>30</v>
      </c>
      <c r="E22" s="94">
        <v>27</v>
      </c>
      <c r="F22" s="95">
        <f>$Y$10</f>
        <v>0.13</v>
      </c>
      <c r="G22" s="96">
        <f>F22*E22</f>
        <v>3.51</v>
      </c>
      <c r="H22" s="83">
        <f>$H$16</f>
        <v>70000</v>
      </c>
      <c r="I22" s="96">
        <f>(H22/100)*G22</f>
        <v>2457</v>
      </c>
      <c r="J22" s="96">
        <v>0</v>
      </c>
      <c r="K22" s="97">
        <f>J22+I22</f>
        <v>2457</v>
      </c>
      <c r="L22" s="67">
        <f>$K$16-K22</f>
        <v>5173.4</v>
      </c>
      <c r="M22" s="37"/>
      <c r="N22" s="12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19"/>
    </row>
    <row r="23" ht="18.95" customHeight="1">
      <c r="A23" s="8"/>
      <c r="B23" s="56"/>
      <c r="C23" s="98"/>
      <c r="D23" s="99"/>
      <c r="E23" s="68"/>
      <c r="F23" s="100"/>
      <c r="G23" s="101"/>
      <c r="H23" s="68"/>
      <c r="I23" s="101"/>
      <c r="J23" s="101"/>
      <c r="K23" s="101"/>
      <c r="L23" s="102"/>
      <c r="M23" s="69"/>
      <c r="N23" s="12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19"/>
    </row>
    <row r="24" ht="18.95" customHeight="1">
      <c r="A24" s="70"/>
      <c r="B24" s="10"/>
      <c r="C24" s="103"/>
      <c r="D24" s="104"/>
      <c r="E24" s="10"/>
      <c r="F24" s="105"/>
      <c r="G24" s="106"/>
      <c r="H24" s="10"/>
      <c r="I24" s="106"/>
      <c r="J24" s="106"/>
      <c r="K24" s="106"/>
      <c r="L24" s="107"/>
      <c r="M24" s="10"/>
      <c r="N24" s="21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19"/>
    </row>
    <row r="25" ht="18.95" customHeight="1">
      <c r="A25" s="70"/>
      <c r="B25" s="29"/>
      <c r="C25" s="108"/>
      <c r="D25" s="109"/>
      <c r="E25" s="29"/>
      <c r="F25" s="110"/>
      <c r="G25" s="111"/>
      <c r="H25" s="29"/>
      <c r="I25" s="111"/>
      <c r="J25" s="111"/>
      <c r="K25" s="111"/>
      <c r="L25" s="112"/>
      <c r="M25" s="29"/>
      <c r="N25" s="21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19"/>
    </row>
    <row r="26" ht="18.95" customHeight="1">
      <c r="A26" s="8"/>
      <c r="B26" s="9"/>
      <c r="C26" s="103"/>
      <c r="D26" s="104"/>
      <c r="E26" s="10"/>
      <c r="F26" s="105"/>
      <c r="G26" s="106"/>
      <c r="H26" s="10"/>
      <c r="I26" s="106"/>
      <c r="J26" s="106"/>
      <c r="K26" s="106"/>
      <c r="L26" s="107"/>
      <c r="M26" s="11"/>
      <c r="N26" s="12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19"/>
    </row>
    <row r="27" ht="18.95" customHeight="1">
      <c r="A27" s="8"/>
      <c r="B27" s="12"/>
      <c r="C27" t="s" s="20">
        <v>38</v>
      </c>
      <c r="D27" s="113"/>
      <c r="E27" s="21"/>
      <c r="F27" s="114"/>
      <c r="G27" s="115"/>
      <c r="H27" s="21"/>
      <c r="I27" s="115"/>
      <c r="J27" s="115"/>
      <c r="K27" s="115"/>
      <c r="L27" s="116"/>
      <c r="M27" s="22"/>
      <c r="N27" s="12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19"/>
    </row>
    <row r="28" ht="18.95" customHeight="1">
      <c r="A28" s="8"/>
      <c r="B28" s="12"/>
      <c r="C28" s="29"/>
      <c r="D28" s="29"/>
      <c r="E28" s="29"/>
      <c r="F28" s="29"/>
      <c r="G28" s="29"/>
      <c r="H28" s="29"/>
      <c r="I28" s="29"/>
      <c r="J28" s="29"/>
      <c r="K28" s="29"/>
      <c r="L28" s="117"/>
      <c r="M28" s="22"/>
      <c r="N28" s="12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19"/>
    </row>
    <row r="29" ht="34.5" customHeight="1">
      <c r="A29" s="8"/>
      <c r="B29" s="37"/>
      <c r="C29" t="s" s="38">
        <v>8</v>
      </c>
      <c r="D29" t="s" s="39">
        <v>9</v>
      </c>
      <c r="E29" t="s" s="39">
        <v>10</v>
      </c>
      <c r="F29" t="s" s="39">
        <v>11</v>
      </c>
      <c r="G29" t="s" s="39">
        <v>12</v>
      </c>
      <c r="H29" t="s" s="39">
        <v>13</v>
      </c>
      <c r="I29" t="s" s="39">
        <v>14</v>
      </c>
      <c r="J29" t="s" s="39">
        <v>15</v>
      </c>
      <c r="K29" t="s" s="40">
        <v>16</v>
      </c>
      <c r="L29" s="118"/>
      <c r="M29" s="22"/>
      <c r="N29" s="12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19"/>
    </row>
    <row r="30" ht="18.95" customHeight="1">
      <c r="A30" s="8"/>
      <c r="B30" s="37"/>
      <c r="C30" t="s" s="81">
        <v>39</v>
      </c>
      <c r="D30" t="s" s="82">
        <v>7</v>
      </c>
      <c r="E30" s="51">
        <f>R4</f>
        <v>1.68</v>
      </c>
      <c r="F30" s="83">
        <v>5.5</v>
      </c>
      <c r="G30" s="51">
        <f>F30*E30</f>
        <v>9.24</v>
      </c>
      <c r="H30" s="83">
        <v>40000</v>
      </c>
      <c r="I30" s="51">
        <f>(H30/100)*G30</f>
        <v>3696</v>
      </c>
      <c r="J30" s="51">
        <v>150</v>
      </c>
      <c r="K30" s="55">
        <f>J30+I30</f>
        <v>3846</v>
      </c>
      <c r="L30" s="119"/>
      <c r="M30" s="22"/>
      <c r="N30" s="12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19"/>
    </row>
    <row r="31" ht="34.5" customHeight="1">
      <c r="A31" s="8"/>
      <c r="B31" s="37"/>
      <c r="C31" t="s" s="38">
        <v>21</v>
      </c>
      <c r="D31" s="39"/>
      <c r="E31" t="s" s="39">
        <v>22</v>
      </c>
      <c r="F31" t="s" s="39">
        <v>23</v>
      </c>
      <c r="G31" t="s" s="39">
        <v>12</v>
      </c>
      <c r="H31" t="s" s="39">
        <v>13</v>
      </c>
      <c r="I31" t="s" s="39">
        <v>24</v>
      </c>
      <c r="J31" t="s" s="39">
        <v>15</v>
      </c>
      <c r="K31" t="s" s="40">
        <v>25</v>
      </c>
      <c r="L31" t="s" s="60">
        <v>26</v>
      </c>
      <c r="M31" s="37"/>
      <c r="N31" s="12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19"/>
    </row>
    <row r="32" ht="18.95" customHeight="1">
      <c r="A32" s="8"/>
      <c r="B32" s="37"/>
      <c r="C32" t="s" s="84">
        <v>34</v>
      </c>
      <c r="D32" t="s" s="85">
        <v>30</v>
      </c>
      <c r="E32" s="86">
        <v>14</v>
      </c>
      <c r="F32" s="87">
        <f>$Y$10</f>
        <v>0.13</v>
      </c>
      <c r="G32" s="88">
        <f>F32*E32</f>
        <v>1.82</v>
      </c>
      <c r="H32" s="89">
        <f>$H$30</f>
        <v>40000</v>
      </c>
      <c r="I32" s="88">
        <f>(H32/100)*G32</f>
        <v>728</v>
      </c>
      <c r="J32" s="120">
        <v>0</v>
      </c>
      <c r="K32" s="90">
        <f>J32+I32</f>
        <v>728</v>
      </c>
      <c r="L32" s="91">
        <f>$K$30-K32</f>
        <v>3118</v>
      </c>
      <c r="M32" s="37"/>
      <c r="N32" s="12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19"/>
    </row>
    <row r="33" ht="18.95" customHeight="1">
      <c r="A33" s="8"/>
      <c r="B33" s="37"/>
      <c r="C33" t="s" s="84">
        <v>37</v>
      </c>
      <c r="D33" t="s" s="85">
        <v>30</v>
      </c>
      <c r="E33" s="86">
        <v>18</v>
      </c>
      <c r="F33" s="87">
        <f>$Y$10</f>
        <v>0.13</v>
      </c>
      <c r="G33" s="88">
        <f>F33*E33</f>
        <v>2.34</v>
      </c>
      <c r="H33" s="89">
        <f>$H$30</f>
        <v>40000</v>
      </c>
      <c r="I33" s="88">
        <f>(H33/100)*G33</f>
        <v>936</v>
      </c>
      <c r="J33" s="120">
        <v>0</v>
      </c>
      <c r="K33" s="90">
        <f>J33+I33</f>
        <v>936</v>
      </c>
      <c r="L33" s="91">
        <f>$K$30-K33</f>
        <v>2910</v>
      </c>
      <c r="M33" s="37"/>
      <c r="N33" s="12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19"/>
    </row>
    <row r="34" ht="18.95" customHeight="1">
      <c r="A34" s="8"/>
      <c r="B34" s="37"/>
      <c r="C34" t="s" s="84">
        <v>31</v>
      </c>
      <c r="D34" t="s" s="85">
        <v>30</v>
      </c>
      <c r="E34" s="86">
        <v>21</v>
      </c>
      <c r="F34" s="87">
        <f>$Y$10</f>
        <v>0.13</v>
      </c>
      <c r="G34" s="88">
        <f>F34*E34</f>
        <v>2.73</v>
      </c>
      <c r="H34" s="89">
        <f>$H$30</f>
        <v>40000</v>
      </c>
      <c r="I34" s="88">
        <f>(H34/100)*G34</f>
        <v>1092</v>
      </c>
      <c r="J34" s="120">
        <v>0</v>
      </c>
      <c r="K34" s="90">
        <f>J34+I34</f>
        <v>1092</v>
      </c>
      <c r="L34" s="91">
        <f>$K$30-K34</f>
        <v>2754</v>
      </c>
      <c r="M34" s="37"/>
      <c r="N34" s="12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19"/>
    </row>
    <row r="35" ht="18.95" customHeight="1">
      <c r="A35" s="8"/>
      <c r="B35" s="37"/>
      <c r="C35" t="s" s="84">
        <v>28</v>
      </c>
      <c r="D35" t="s" s="85">
        <v>30</v>
      </c>
      <c r="E35" s="86">
        <v>24</v>
      </c>
      <c r="F35" s="87">
        <f>$Y$10</f>
        <v>0.13</v>
      </c>
      <c r="G35" s="88">
        <f>F35*E35</f>
        <v>3.12</v>
      </c>
      <c r="H35" s="89">
        <f>$H$30</f>
        <v>40000</v>
      </c>
      <c r="I35" s="88">
        <f>(H35/100)*G35</f>
        <v>1248</v>
      </c>
      <c r="J35" s="120">
        <v>0</v>
      </c>
      <c r="K35" s="90">
        <f>J35+I35</f>
        <v>1248</v>
      </c>
      <c r="L35" s="91">
        <f>$K$30-K35</f>
        <v>2598</v>
      </c>
      <c r="M35" s="37"/>
      <c r="N35" s="12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9"/>
    </row>
    <row r="36" ht="18.95" customHeight="1">
      <c r="A36" s="8"/>
      <c r="B36" s="37"/>
      <c r="C36" t="s" s="92">
        <v>19</v>
      </c>
      <c r="D36" t="s" s="93">
        <v>30</v>
      </c>
      <c r="E36" s="94">
        <v>27</v>
      </c>
      <c r="F36" s="95">
        <f>$Y$10</f>
        <v>0.13</v>
      </c>
      <c r="G36" s="96">
        <f>F36*E36</f>
        <v>3.51</v>
      </c>
      <c r="H36" s="83">
        <f>$H$30</f>
        <v>40000</v>
      </c>
      <c r="I36" s="96">
        <f>(H36/100)*G36</f>
        <v>1404</v>
      </c>
      <c r="J36" s="121">
        <v>0</v>
      </c>
      <c r="K36" s="97">
        <f>J36+I36</f>
        <v>1404</v>
      </c>
      <c r="L36" s="67">
        <f>$K$30-K36</f>
        <v>2442</v>
      </c>
      <c r="M36" s="37"/>
      <c r="N36" s="12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19"/>
    </row>
    <row r="37" ht="18.95" customHeight="1">
      <c r="A37" s="8"/>
      <c r="B37" s="56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12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19"/>
    </row>
    <row r="38" ht="15.2" customHeight="1">
      <c r="A38" s="7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1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19"/>
    </row>
    <row r="39" ht="14.65" customHeight="1">
      <c r="A39" s="7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19"/>
    </row>
    <row r="40" ht="14.65" customHeight="1">
      <c r="A40" s="7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19"/>
    </row>
    <row r="41" ht="14.65" customHeight="1">
      <c r="A41" s="7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19"/>
    </row>
    <row r="42" ht="14.65" customHeight="1">
      <c r="A42" s="7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19"/>
    </row>
    <row r="43" ht="14.65" customHeigh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</row>
  </sheetData>
  <mergeCells count="6">
    <mergeCell ref="Y3:Y4"/>
    <mergeCell ref="W11:X11"/>
    <mergeCell ref="T3:T5"/>
    <mergeCell ref="U3:U5"/>
    <mergeCell ref="W3:W4"/>
    <mergeCell ref="X3:X4"/>
  </mergeCells>
  <dataValidations count="2">
    <dataValidation type="list" allowBlank="1" showInputMessage="1" showErrorMessage="1" sqref="D4 D6">
      <formula1>"Gasóleo,Gasolina"</formula1>
    </dataValidation>
    <dataValidation type="list" allowBlank="1" showInputMessage="1" showErrorMessage="1" sqref="C8">
      <formula1>"Citadino,Familiar pequeno,Familiar Médio,Familiar Grande,Desportivo"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